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5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'Sheet1'!$A$5:$P$48</definedName>
  </definedNames>
  <calcPr calcMode="manual" fullCalcOnLoad="1" iterate="1" iterateCount="1000" iterateDelta="0.001"/>
</workbook>
</file>

<file path=xl/sharedStrings.xml><?xml version="1.0" encoding="utf-8"?>
<sst xmlns="http://schemas.openxmlformats.org/spreadsheetml/2006/main" count="35" uniqueCount="35">
  <si>
    <t>Bodie &amp; Merton</t>
  </si>
  <si>
    <t>Cashflow Analysis</t>
  </si>
  <si>
    <t>Chapter 6</t>
  </si>
  <si>
    <t>Balance Sheets</t>
  </si>
  <si>
    <t>Fixed Assets</t>
  </si>
  <si>
    <t>Working Capital</t>
  </si>
  <si>
    <t>Total Assets</t>
  </si>
  <si>
    <t>Owners Interest</t>
  </si>
  <si>
    <t>Total Liabs</t>
  </si>
  <si>
    <t>Sales</t>
  </si>
  <si>
    <t>Cost of Sales</t>
  </si>
  <si>
    <t>Gross Margin</t>
  </si>
  <si>
    <t>SG&amp;A</t>
  </si>
  <si>
    <t>Depreciation</t>
  </si>
  <si>
    <t>Profit before Tax</t>
  </si>
  <si>
    <t>Tax @ 40%</t>
  </si>
  <si>
    <t>Profit after Tax</t>
  </si>
  <si>
    <t>"Dividend"</t>
  </si>
  <si>
    <t>Retained</t>
  </si>
  <si>
    <t>Time</t>
  </si>
  <si>
    <t>Profit/Loss Statements</t>
  </si>
  <si>
    <t>Cash Flow Statements</t>
  </si>
  <si>
    <t>-1 to 0</t>
  </si>
  <si>
    <t>Capex</t>
  </si>
  <si>
    <t>Change in WC</t>
  </si>
  <si>
    <t>Total Investment</t>
  </si>
  <si>
    <t>Op Proft Before Tax</t>
  </si>
  <si>
    <t>Non Cash Items</t>
  </si>
  <si>
    <t>Taxes</t>
  </si>
  <si>
    <t>Distributions</t>
  </si>
  <si>
    <t>Change in Cash</t>
  </si>
  <si>
    <t>Total cashflow</t>
  </si>
  <si>
    <t>Years</t>
  </si>
  <si>
    <t>PV @ 15%</t>
  </si>
  <si>
    <t>NPV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</si>
</sst>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" fontId="0" fillId="0" borderId="0" xfId="15" applyNumberForma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2" fillId="0" borderId="0" xfId="15" applyNumberFormat="1" applyFon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37" fontId="0" fillId="0" borderId="0" xfId="15" applyNumberFormat="1" applyAlignment="1">
      <alignment/>
    </xf>
    <xf numFmtId="37" fontId="0" fillId="0" borderId="0" xfId="15" applyNumberFormat="1" applyAlignment="1">
      <alignment horizontal="center"/>
    </xf>
    <xf numFmtId="37" fontId="0" fillId="0" borderId="0" xfId="15" applyNumberFormat="1" applyFont="1" applyAlignment="1" quotePrefix="1">
      <alignment horizontal="center"/>
    </xf>
    <xf numFmtId="37" fontId="1" fillId="0" borderId="0" xfId="15" applyNumberFormat="1" applyFont="1" applyAlignment="1">
      <alignment/>
    </xf>
    <xf numFmtId="37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5">
      <pane ySplit="510" topLeftCell="BM1" activePane="bottomLeft" state="split"/>
      <selection pane="topLeft" activeCell="B5" sqref="B1:R16384"/>
      <selection pane="bottomLeft" activeCell="P48" sqref="A5:P48"/>
    </sheetView>
  </sheetViews>
  <sheetFormatPr defaultColWidth="9.140625" defaultRowHeight="12.75"/>
  <cols>
    <col min="1" max="1" width="21.28125" style="1" customWidth="1"/>
    <col min="2" max="2" width="10.28125" style="1" bestFit="1" customWidth="1"/>
    <col min="3" max="3" width="9.7109375" style="1" bestFit="1" customWidth="1"/>
    <col min="4" max="4" width="11.28125" style="1" bestFit="1" customWidth="1"/>
    <col min="5" max="5" width="9.7109375" style="1" bestFit="1" customWidth="1"/>
    <col min="6" max="6" width="11.28125" style="1" bestFit="1" customWidth="1"/>
    <col min="7" max="7" width="9.7109375" style="1" bestFit="1" customWidth="1"/>
    <col min="8" max="8" width="11.28125" style="1" bestFit="1" customWidth="1"/>
    <col min="9" max="9" width="9.7109375" style="1" bestFit="1" customWidth="1"/>
    <col min="10" max="10" width="11.28125" style="1" bestFit="1" customWidth="1"/>
    <col min="11" max="11" width="9.7109375" style="1" bestFit="1" customWidth="1"/>
    <col min="12" max="12" width="11.28125" style="1" bestFit="1" customWidth="1"/>
    <col min="13" max="13" width="9.7109375" style="1" bestFit="1" customWidth="1"/>
    <col min="14" max="14" width="11.28125" style="1" bestFit="1" customWidth="1"/>
    <col min="15" max="15" width="9.7109375" style="1" bestFit="1" customWidth="1"/>
    <col min="16" max="16" width="11.28125" style="1" bestFit="1" customWidth="1"/>
    <col min="17" max="17" width="3.140625" style="1" bestFit="1" customWidth="1"/>
    <col min="18" max="16384" width="11.7109375" style="1" customWidth="1"/>
  </cols>
  <sheetData>
    <row r="1" s="6" customFormat="1" ht="25.5">
      <c r="A1" s="6" t="s">
        <v>0</v>
      </c>
    </row>
    <row r="2" ht="25.5">
      <c r="A2" s="6" t="s">
        <v>1</v>
      </c>
    </row>
    <row r="3" ht="25.5">
      <c r="A3" s="6" t="s">
        <v>2</v>
      </c>
    </row>
    <row r="4" ht="25.5">
      <c r="A4" s="6"/>
    </row>
    <row r="5" spans="1:17" ht="12.75">
      <c r="A5" s="2" t="s">
        <v>19</v>
      </c>
      <c r="B5" s="4" t="s">
        <v>22</v>
      </c>
      <c r="C5" s="3">
        <v>0</v>
      </c>
      <c r="D5" s="4" t="str">
        <f>+C5&amp;" to "&amp;E5</f>
        <v>0 to 1</v>
      </c>
      <c r="E5" s="5">
        <f>+C5+1</f>
        <v>1</v>
      </c>
      <c r="F5" s="4" t="str">
        <f>+E5&amp;" to "&amp;G5</f>
        <v>1 to 2</v>
      </c>
      <c r="G5" s="5">
        <f>+E5+1</f>
        <v>2</v>
      </c>
      <c r="H5" s="4" t="str">
        <f>+G5&amp;" to "&amp;I5</f>
        <v>2 to 3</v>
      </c>
      <c r="I5" s="5">
        <f>+G5+1</f>
        <v>3</v>
      </c>
      <c r="J5" s="4" t="str">
        <f>+I5&amp;" to "&amp;K5</f>
        <v>3 to 4</v>
      </c>
      <c r="K5" s="5">
        <f>+I5+1</f>
        <v>4</v>
      </c>
      <c r="L5" s="4" t="str">
        <f>+K5&amp;" to "&amp;M5</f>
        <v>4 to 5</v>
      </c>
      <c r="M5" s="5">
        <f>+K5+1</f>
        <v>5</v>
      </c>
      <c r="N5" s="4" t="str">
        <f>+M5&amp;" to "&amp;O5</f>
        <v>5 to 6</v>
      </c>
      <c r="O5" s="5">
        <f>+M5+1</f>
        <v>6</v>
      </c>
      <c r="P5" s="4" t="str">
        <f>+O5&amp;" to "&amp;Q5</f>
        <v>6 to 7</v>
      </c>
      <c r="Q5" s="5">
        <f>+O5+1</f>
        <v>7</v>
      </c>
    </row>
    <row r="6" spans="3:17" s="9" customFormat="1" ht="12.75">
      <c r="C6" s="10"/>
      <c r="D6" s="11"/>
      <c r="E6" s="10"/>
      <c r="F6" s="11"/>
      <c r="G6" s="10"/>
      <c r="H6" s="11"/>
      <c r="I6" s="10"/>
      <c r="J6" s="11"/>
      <c r="K6" s="10"/>
      <c r="L6" s="11"/>
      <c r="M6" s="10"/>
      <c r="N6" s="11"/>
      <c r="O6" s="10"/>
      <c r="P6" s="11"/>
      <c r="Q6" s="10"/>
    </row>
    <row r="7" spans="1:2" s="9" customFormat="1" ht="12.75">
      <c r="A7" s="12" t="s">
        <v>3</v>
      </c>
      <c r="B7" s="12"/>
    </row>
    <row r="8" s="9" customFormat="1" ht="12.75"/>
    <row r="9" spans="1:17" s="9" customFormat="1" ht="12.75">
      <c r="A9" s="9" t="s">
        <v>4</v>
      </c>
      <c r="C9" s="9">
        <v>2800000</v>
      </c>
      <c r="E9" s="9">
        <f>+C9+D23</f>
        <v>2400000</v>
      </c>
      <c r="G9" s="9">
        <f>+E9+F23</f>
        <v>2000000</v>
      </c>
      <c r="I9" s="9">
        <f>+G9+H23</f>
        <v>1600000</v>
      </c>
      <c r="K9" s="9">
        <f>+I9+J23</f>
        <v>1200000</v>
      </c>
      <c r="M9" s="9">
        <f>+K9+L23</f>
        <v>800000</v>
      </c>
      <c r="O9" s="9">
        <f>+M9+N23</f>
        <v>400000</v>
      </c>
      <c r="Q9" s="9">
        <f>+O9+P23</f>
        <v>0</v>
      </c>
    </row>
    <row r="10" spans="1:17" s="9" customFormat="1" ht="12.75">
      <c r="A10" s="9" t="s">
        <v>5</v>
      </c>
      <c r="C10" s="9">
        <v>2200000</v>
      </c>
      <c r="E10" s="9">
        <f>+C10</f>
        <v>2200000</v>
      </c>
      <c r="G10" s="9">
        <f>+E10</f>
        <v>2200000</v>
      </c>
      <c r="I10" s="9">
        <f>+G10</f>
        <v>2200000</v>
      </c>
      <c r="K10" s="9">
        <f>+I10</f>
        <v>2200000</v>
      </c>
      <c r="M10" s="9">
        <f>+K10</f>
        <v>2200000</v>
      </c>
      <c r="O10" s="9">
        <f>+M10</f>
        <v>2200000</v>
      </c>
      <c r="Q10" s="9">
        <v>0</v>
      </c>
    </row>
    <row r="11" spans="1:17" s="9" customFormat="1" ht="12.75">
      <c r="A11" s="9" t="s">
        <v>6</v>
      </c>
      <c r="C11" s="9">
        <f>+C9+C10</f>
        <v>5000000</v>
      </c>
      <c r="E11" s="9">
        <f>+E9+E10</f>
        <v>4600000</v>
      </c>
      <c r="G11" s="9">
        <f>+G9+G10</f>
        <v>4200000</v>
      </c>
      <c r="I11" s="9">
        <f>+I9+I10</f>
        <v>3800000</v>
      </c>
      <c r="K11" s="9">
        <f>+K9+K10</f>
        <v>3400000</v>
      </c>
      <c r="M11" s="9">
        <f>+M9+M10</f>
        <v>3000000</v>
      </c>
      <c r="O11" s="9">
        <f>+O9+O10</f>
        <v>2600000</v>
      </c>
      <c r="Q11" s="9">
        <f>+Q9+Q10</f>
        <v>0</v>
      </c>
    </row>
    <row r="12" s="9" customFormat="1" ht="12.75"/>
    <row r="13" spans="1:17" s="9" customFormat="1" ht="12.75">
      <c r="A13" s="13" t="s">
        <v>7</v>
      </c>
      <c r="B13" s="13"/>
      <c r="C13" s="9">
        <f>+C11</f>
        <v>5000000</v>
      </c>
      <c r="E13" s="9">
        <f>+E11</f>
        <v>4600000</v>
      </c>
      <c r="G13" s="9">
        <f>+G11</f>
        <v>4200000</v>
      </c>
      <c r="I13" s="9">
        <f>+I11</f>
        <v>3800000</v>
      </c>
      <c r="K13" s="9">
        <f>+K11</f>
        <v>3400000</v>
      </c>
      <c r="M13" s="9">
        <f>+M11</f>
        <v>3000000</v>
      </c>
      <c r="O13" s="9">
        <f>+O11</f>
        <v>2600000</v>
      </c>
      <c r="Q13" s="9">
        <f>+Q11</f>
        <v>0</v>
      </c>
    </row>
    <row r="14" spans="1:17" s="9" customFormat="1" ht="12.75">
      <c r="A14" s="13" t="s">
        <v>8</v>
      </c>
      <c r="B14" s="13"/>
      <c r="C14" s="9">
        <f>+C13</f>
        <v>5000000</v>
      </c>
      <c r="E14" s="9">
        <f>+E13</f>
        <v>4600000</v>
      </c>
      <c r="G14" s="9">
        <f>+G13</f>
        <v>4200000</v>
      </c>
      <c r="I14" s="9">
        <f>+I13</f>
        <v>3800000</v>
      </c>
      <c r="K14" s="9">
        <f>+K13</f>
        <v>3400000</v>
      </c>
      <c r="M14" s="9">
        <f>+M13</f>
        <v>3000000</v>
      </c>
      <c r="O14" s="9">
        <f>+O13</f>
        <v>2600000</v>
      </c>
      <c r="Q14" s="9">
        <f>+Q13</f>
        <v>0</v>
      </c>
    </row>
    <row r="15" s="9" customFormat="1" ht="12.75"/>
    <row r="16" s="9" customFormat="1" ht="12.75"/>
    <row r="17" spans="1:2" s="9" customFormat="1" ht="12.75">
      <c r="A17" s="12" t="s">
        <v>20</v>
      </c>
      <c r="B17" s="12"/>
    </row>
    <row r="18" s="9" customFormat="1" ht="12.75"/>
    <row r="19" spans="1:16" s="9" customFormat="1" ht="12.75">
      <c r="A19" s="12" t="s">
        <v>9</v>
      </c>
      <c r="B19" s="12"/>
      <c r="C19" s="12"/>
      <c r="D19" s="12">
        <v>20000000</v>
      </c>
      <c r="F19" s="12">
        <v>20000000</v>
      </c>
      <c r="H19" s="12">
        <v>20000000</v>
      </c>
      <c r="J19" s="12">
        <v>20000000</v>
      </c>
      <c r="L19" s="12">
        <v>20000000</v>
      </c>
      <c r="N19" s="12">
        <v>20000000</v>
      </c>
      <c r="P19" s="12">
        <v>20000000</v>
      </c>
    </row>
    <row r="20" spans="1:16" s="9" customFormat="1" ht="12.75">
      <c r="A20" s="13" t="s">
        <v>10</v>
      </c>
      <c r="B20" s="13"/>
      <c r="D20" s="9">
        <v>-15000000</v>
      </c>
      <c r="F20" s="9">
        <v>-15000000</v>
      </c>
      <c r="H20" s="9">
        <v>-15000000</v>
      </c>
      <c r="J20" s="9">
        <v>-15000000</v>
      </c>
      <c r="L20" s="9">
        <v>-15000000</v>
      </c>
      <c r="N20" s="9">
        <v>-15000000</v>
      </c>
      <c r="P20" s="9">
        <v>-15000000</v>
      </c>
    </row>
    <row r="21" spans="1:16" s="9" customFormat="1" ht="12.75">
      <c r="A21" s="12" t="s">
        <v>11</v>
      </c>
      <c r="B21" s="12"/>
      <c r="C21" s="12"/>
      <c r="D21" s="12">
        <f>+D19+D20</f>
        <v>5000000</v>
      </c>
      <c r="F21" s="12">
        <f>+F19+F20</f>
        <v>5000000</v>
      </c>
      <c r="H21" s="12">
        <f>+H19+H20</f>
        <v>5000000</v>
      </c>
      <c r="J21" s="12">
        <f>+J19+J20</f>
        <v>5000000</v>
      </c>
      <c r="L21" s="12">
        <f>+L19+L20</f>
        <v>5000000</v>
      </c>
      <c r="N21" s="12">
        <f>+N19+N20</f>
        <v>5000000</v>
      </c>
      <c r="P21" s="12">
        <f>+P19+P20</f>
        <v>5000000</v>
      </c>
    </row>
    <row r="22" spans="1:16" s="9" customFormat="1" ht="12.75">
      <c r="A22" s="13" t="s">
        <v>12</v>
      </c>
      <c r="B22" s="13"/>
      <c r="D22" s="9">
        <v>-3100000</v>
      </c>
      <c r="F22" s="9">
        <v>-3100000</v>
      </c>
      <c r="H22" s="9">
        <v>-3100000</v>
      </c>
      <c r="J22" s="9">
        <v>-3100000</v>
      </c>
      <c r="L22" s="9">
        <v>-3100000</v>
      </c>
      <c r="N22" s="9">
        <v>-3100000</v>
      </c>
      <c r="P22" s="9">
        <v>-3100000</v>
      </c>
    </row>
    <row r="23" spans="1:16" s="9" customFormat="1" ht="12.75">
      <c r="A23" s="13" t="s">
        <v>13</v>
      </c>
      <c r="B23" s="13"/>
      <c r="D23" s="9">
        <v>-400000</v>
      </c>
      <c r="F23" s="9">
        <v>-400000</v>
      </c>
      <c r="H23" s="9">
        <v>-400000</v>
      </c>
      <c r="J23" s="9">
        <v>-400000</v>
      </c>
      <c r="L23" s="9">
        <v>-400000</v>
      </c>
      <c r="N23" s="9">
        <v>-400000</v>
      </c>
      <c r="P23" s="9">
        <v>-400000</v>
      </c>
    </row>
    <row r="24" spans="1:16" s="9" customFormat="1" ht="12.75">
      <c r="A24" s="12" t="s">
        <v>14</v>
      </c>
      <c r="B24" s="12"/>
      <c r="C24" s="12"/>
      <c r="D24" s="12">
        <f>+D22+D23+D21</f>
        <v>1500000</v>
      </c>
      <c r="F24" s="12">
        <f>+F22+F23+F21</f>
        <v>1500000</v>
      </c>
      <c r="H24" s="12">
        <f>+H22+H23+H21</f>
        <v>1500000</v>
      </c>
      <c r="J24" s="12">
        <f>+J22+J23+J21</f>
        <v>1500000</v>
      </c>
      <c r="L24" s="12">
        <f>+L22+L23+L21</f>
        <v>1500000</v>
      </c>
      <c r="N24" s="12">
        <f>+N22+N23+N21</f>
        <v>1500000</v>
      </c>
      <c r="P24" s="12">
        <f>+P22+P23+P21</f>
        <v>1500000</v>
      </c>
    </row>
    <row r="25" spans="1:16" s="9" customFormat="1" ht="12.75">
      <c r="A25" s="13" t="s">
        <v>15</v>
      </c>
      <c r="B25" s="13"/>
      <c r="D25" s="9">
        <f>-D24*0.4</f>
        <v>-600000</v>
      </c>
      <c r="F25" s="9">
        <f>-F24*0.4</f>
        <v>-600000</v>
      </c>
      <c r="H25" s="9">
        <f>-H24*0.4</f>
        <v>-600000</v>
      </c>
      <c r="J25" s="9">
        <f>-J24*0.4</f>
        <v>-600000</v>
      </c>
      <c r="L25" s="9">
        <f>-L24*0.4</f>
        <v>-600000</v>
      </c>
      <c r="N25" s="9">
        <f>-N24*0.4</f>
        <v>-600000</v>
      </c>
      <c r="P25" s="9">
        <f>-P24*0.4</f>
        <v>-600000</v>
      </c>
    </row>
    <row r="26" spans="1:16" s="9" customFormat="1" ht="12.75">
      <c r="A26" s="12" t="s">
        <v>16</v>
      </c>
      <c r="B26" s="12"/>
      <c r="C26" s="12"/>
      <c r="D26" s="12">
        <f>+D24+D25</f>
        <v>900000</v>
      </c>
      <c r="F26" s="12">
        <f>+F24+F25</f>
        <v>900000</v>
      </c>
      <c r="H26" s="12">
        <f>+H24+H25</f>
        <v>900000</v>
      </c>
      <c r="J26" s="12">
        <f>+J24+J25</f>
        <v>900000</v>
      </c>
      <c r="L26" s="12">
        <f>+L24+L25</f>
        <v>900000</v>
      </c>
      <c r="N26" s="12">
        <f>+N24+N25</f>
        <v>900000</v>
      </c>
      <c r="P26" s="12">
        <f>+P24+P25</f>
        <v>900000</v>
      </c>
    </row>
    <row r="27" spans="1:16" s="9" customFormat="1" ht="12.75">
      <c r="A27" s="13" t="s">
        <v>17</v>
      </c>
      <c r="B27" s="13"/>
      <c r="D27" s="9">
        <v>-1300000</v>
      </c>
      <c r="F27" s="9">
        <v>-1300000</v>
      </c>
      <c r="H27" s="9">
        <v>-1300000</v>
      </c>
      <c r="J27" s="9">
        <v>-1300000</v>
      </c>
      <c r="L27" s="9">
        <v>-1300000</v>
      </c>
      <c r="N27" s="9">
        <v>-1300000</v>
      </c>
      <c r="P27" s="9">
        <v>-1300000</v>
      </c>
    </row>
    <row r="28" spans="1:16" s="9" customFormat="1" ht="12.75">
      <c r="A28" s="13" t="s">
        <v>18</v>
      </c>
      <c r="B28" s="13"/>
      <c r="D28" s="9">
        <f>+D26+D27</f>
        <v>-400000</v>
      </c>
      <c r="F28" s="9">
        <f>+F26+F27</f>
        <v>-400000</v>
      </c>
      <c r="H28" s="9">
        <f>+H26+H27</f>
        <v>-400000</v>
      </c>
      <c r="J28" s="9">
        <f>+J26+J27</f>
        <v>-400000</v>
      </c>
      <c r="L28" s="9">
        <f>+L26+L27</f>
        <v>-400000</v>
      </c>
      <c r="N28" s="9">
        <f>+N26+N27</f>
        <v>-400000</v>
      </c>
      <c r="P28" s="9">
        <f>+P26+P27</f>
        <v>-400000</v>
      </c>
    </row>
    <row r="29" s="9" customFormat="1" ht="12.75"/>
    <row r="30" s="9" customFormat="1" ht="12.75"/>
    <row r="31" spans="1:2" s="9" customFormat="1" ht="12.75">
      <c r="A31" s="12" t="s">
        <v>21</v>
      </c>
      <c r="B31" s="12"/>
    </row>
    <row r="32" s="9" customFormat="1" ht="12.75"/>
    <row r="33" spans="1:16" s="9" customFormat="1" ht="12.75">
      <c r="A33" s="13" t="s">
        <v>23</v>
      </c>
      <c r="B33" s="9">
        <f>-C9</f>
        <v>-2800000</v>
      </c>
      <c r="D33" s="9">
        <v>0</v>
      </c>
      <c r="F33" s="9">
        <v>0</v>
      </c>
      <c r="H33" s="9">
        <v>0</v>
      </c>
      <c r="J33" s="9">
        <v>0</v>
      </c>
      <c r="L33" s="9">
        <v>0</v>
      </c>
      <c r="N33" s="9">
        <v>0</v>
      </c>
      <c r="P33" s="9">
        <v>0</v>
      </c>
    </row>
    <row r="34" spans="1:16" s="9" customFormat="1" ht="12.75">
      <c r="A34" s="13" t="s">
        <v>24</v>
      </c>
      <c r="B34" s="9">
        <f>-C10</f>
        <v>-2200000</v>
      </c>
      <c r="D34" s="9">
        <f>-E10+C10</f>
        <v>0</v>
      </c>
      <c r="F34" s="9">
        <f>-G10+E10</f>
        <v>0</v>
      </c>
      <c r="H34" s="9">
        <f>-I10+G10</f>
        <v>0</v>
      </c>
      <c r="J34" s="9">
        <f>-K10+I10</f>
        <v>0</v>
      </c>
      <c r="L34" s="9">
        <f>-M10+K10</f>
        <v>0</v>
      </c>
      <c r="N34" s="9">
        <f>-O10+M10</f>
        <v>0</v>
      </c>
      <c r="P34" s="9">
        <f>-Q10+O10</f>
        <v>2200000</v>
      </c>
    </row>
    <row r="35" spans="1:16" s="9" customFormat="1" ht="12.75">
      <c r="A35" s="13" t="s">
        <v>25</v>
      </c>
      <c r="B35" s="9">
        <f>+B33+B34</f>
        <v>-5000000</v>
      </c>
      <c r="D35" s="9">
        <f>+D33+D34</f>
        <v>0</v>
      </c>
      <c r="F35" s="9">
        <f>+F33+F34</f>
        <v>0</v>
      </c>
      <c r="H35" s="9">
        <f>+H33+H34</f>
        <v>0</v>
      </c>
      <c r="J35" s="9">
        <f>+J33+J34</f>
        <v>0</v>
      </c>
      <c r="L35" s="9">
        <f>+L33+L34</f>
        <v>0</v>
      </c>
      <c r="N35" s="9">
        <f>+N33+N34</f>
        <v>0</v>
      </c>
      <c r="P35" s="9">
        <f>+P33+P34</f>
        <v>2200000</v>
      </c>
    </row>
    <row r="36" s="9" customFormat="1" ht="12.75"/>
    <row r="37" spans="1:16" s="9" customFormat="1" ht="12.75">
      <c r="A37" s="13" t="s">
        <v>26</v>
      </c>
      <c r="B37" s="9">
        <f>+B24</f>
        <v>0</v>
      </c>
      <c r="D37" s="9">
        <f>+D24</f>
        <v>1500000</v>
      </c>
      <c r="F37" s="9">
        <f>+F24</f>
        <v>1500000</v>
      </c>
      <c r="H37" s="9">
        <f>+H24</f>
        <v>1500000</v>
      </c>
      <c r="J37" s="9">
        <f>+J24</f>
        <v>1500000</v>
      </c>
      <c r="L37" s="9">
        <f>+L24</f>
        <v>1500000</v>
      </c>
      <c r="N37" s="9">
        <f>+N24</f>
        <v>1500000</v>
      </c>
      <c r="P37" s="9">
        <f>+P24</f>
        <v>1500000</v>
      </c>
    </row>
    <row r="38" spans="1:16" s="9" customFormat="1" ht="12.75">
      <c r="A38" s="13" t="s">
        <v>27</v>
      </c>
      <c r="B38" s="9">
        <f>-B23</f>
        <v>0</v>
      </c>
      <c r="D38" s="9">
        <f>-D23</f>
        <v>400000</v>
      </c>
      <c r="F38" s="9">
        <f>-F23</f>
        <v>400000</v>
      </c>
      <c r="H38" s="9">
        <f>-H23</f>
        <v>400000</v>
      </c>
      <c r="J38" s="9">
        <f>-J23</f>
        <v>400000</v>
      </c>
      <c r="L38" s="9">
        <f>-L23</f>
        <v>400000</v>
      </c>
      <c r="N38" s="9">
        <f>-N23</f>
        <v>400000</v>
      </c>
      <c r="P38" s="9">
        <f>-P23</f>
        <v>400000</v>
      </c>
    </row>
    <row r="39" spans="1:16" s="9" customFormat="1" ht="12.75">
      <c r="A39" s="13" t="s">
        <v>28</v>
      </c>
      <c r="B39" s="9">
        <f>+B25</f>
        <v>0</v>
      </c>
      <c r="D39" s="9">
        <f>+D25</f>
        <v>-600000</v>
      </c>
      <c r="F39" s="9">
        <f>+F25</f>
        <v>-600000</v>
      </c>
      <c r="H39" s="9">
        <f>+H25</f>
        <v>-600000</v>
      </c>
      <c r="J39" s="9">
        <f>+J25</f>
        <v>-600000</v>
      </c>
      <c r="L39" s="9">
        <f>+L25</f>
        <v>-600000</v>
      </c>
      <c r="N39" s="9">
        <f>+N25</f>
        <v>-600000</v>
      </c>
      <c r="P39" s="9">
        <f>+P25</f>
        <v>-600000</v>
      </c>
    </row>
    <row r="40" spans="1:16" s="9" customFormat="1" ht="12.75">
      <c r="A40" s="13" t="s">
        <v>29</v>
      </c>
      <c r="B40" s="9">
        <f>+B27</f>
        <v>0</v>
      </c>
      <c r="D40" s="9">
        <f>+D27</f>
        <v>-1300000</v>
      </c>
      <c r="F40" s="9">
        <f>+F27</f>
        <v>-1300000</v>
      </c>
      <c r="H40" s="9">
        <f>+H27</f>
        <v>-1300000</v>
      </c>
      <c r="J40" s="9">
        <f>+J27</f>
        <v>-1300000</v>
      </c>
      <c r="L40" s="9">
        <f>+L27</f>
        <v>-1300000</v>
      </c>
      <c r="N40" s="9">
        <f>+N27</f>
        <v>-1300000</v>
      </c>
      <c r="P40" s="9">
        <f>+P27</f>
        <v>-1300000</v>
      </c>
    </row>
    <row r="41" spans="1:16" s="9" customFormat="1" ht="12.75">
      <c r="A41" s="13" t="s">
        <v>30</v>
      </c>
      <c r="B41" s="9">
        <f>SUM(B37:B40)</f>
        <v>0</v>
      </c>
      <c r="D41" s="9">
        <f>SUM(D37:D40)</f>
        <v>0</v>
      </c>
      <c r="F41" s="9">
        <f>SUM(F37:F40)</f>
        <v>0</v>
      </c>
      <c r="H41" s="9">
        <f>SUM(H37:H40)</f>
        <v>0</v>
      </c>
      <c r="J41" s="9">
        <f>SUM(J37:J40)</f>
        <v>0</v>
      </c>
      <c r="L41" s="9">
        <f>SUM(L37:L40)</f>
        <v>0</v>
      </c>
      <c r="N41" s="9">
        <f>SUM(N37:N40)</f>
        <v>0</v>
      </c>
      <c r="P41" s="9">
        <f>SUM(P37:P40)</f>
        <v>0</v>
      </c>
    </row>
    <row r="42" s="9" customFormat="1" ht="12.75"/>
    <row r="43" spans="1:16" s="9" customFormat="1" ht="12.75">
      <c r="A43" s="13" t="s">
        <v>31</v>
      </c>
      <c r="B43" s="9">
        <f>+B35-B40</f>
        <v>-5000000</v>
      </c>
      <c r="D43" s="9">
        <f>+D35-D40</f>
        <v>1300000</v>
      </c>
      <c r="F43" s="9">
        <f>+F35-F40</f>
        <v>1300000</v>
      </c>
      <c r="H43" s="9">
        <f>+H35-H40</f>
        <v>1300000</v>
      </c>
      <c r="J43" s="9">
        <f>+J35-J40</f>
        <v>1300000</v>
      </c>
      <c r="L43" s="9">
        <f>+L35-L40</f>
        <v>1300000</v>
      </c>
      <c r="N43" s="9">
        <f>+N35-N40</f>
        <v>1300000</v>
      </c>
      <c r="P43" s="9">
        <f>+P35-P40</f>
        <v>3500000</v>
      </c>
    </row>
    <row r="44" s="9" customFormat="1" ht="12.75">
      <c r="A44" s="13"/>
    </row>
    <row r="45" spans="1:16" s="7" customFormat="1" ht="12.75">
      <c r="A45" s="8" t="s">
        <v>32</v>
      </c>
      <c r="B45" s="7">
        <v>0</v>
      </c>
      <c r="D45" s="7">
        <v>1</v>
      </c>
      <c r="F45" s="7">
        <v>2</v>
      </c>
      <c r="H45" s="7">
        <v>3</v>
      </c>
      <c r="J45" s="7">
        <v>4</v>
      </c>
      <c r="L45" s="7">
        <v>5</v>
      </c>
      <c r="N45" s="7">
        <v>6</v>
      </c>
      <c r="P45" s="7">
        <v>7</v>
      </c>
    </row>
    <row r="46" spans="1:16" s="7" customFormat="1" ht="12.75">
      <c r="A46" s="8" t="s">
        <v>33</v>
      </c>
      <c r="B46" s="9">
        <f>+B43/(1+15%)^B45</f>
        <v>-5000000</v>
      </c>
      <c r="D46" s="9">
        <f>+D43/(1+15%)^D45</f>
        <v>1130434.7826086958</v>
      </c>
      <c r="F46" s="9">
        <f>+F43/(1+15%)^F45</f>
        <v>982986.7674858224</v>
      </c>
      <c r="H46" s="9">
        <f>+H43/(1+15%)^H45</f>
        <v>854771.1021615849</v>
      </c>
      <c r="J46" s="9">
        <f>+J43/(1+15%)^J45</f>
        <v>743279.2192709434</v>
      </c>
      <c r="L46" s="9">
        <f>+L43/(1+15%)^L45</f>
        <v>646329.7558877768</v>
      </c>
      <c r="N46" s="9">
        <f>+N43/(1+15%)^N45</f>
        <v>562025.8746850234</v>
      </c>
      <c r="P46" s="9">
        <f>+P43/(1+15%)^P45</f>
        <v>1315779.6397308244</v>
      </c>
    </row>
    <row r="47" spans="1:2" ht="12.75">
      <c r="A47" s="2" t="s">
        <v>34</v>
      </c>
      <c r="B47" s="1">
        <f>SUM(B46:P46)</f>
        <v>1235607.1418306713</v>
      </c>
    </row>
    <row r="48" ht="12.75">
      <c r="A48" s="2"/>
    </row>
  </sheetData>
  <printOptions/>
  <pageMargins left="0.25" right="0.25" top="1" bottom="1" header="0.5" footer="0.5"/>
  <pageSetup fitToHeight="1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shackleton</dc:creator>
  <cp:keywords/>
  <dc:description/>
  <cp:lastModifiedBy>shackleton</cp:lastModifiedBy>
  <cp:lastPrinted>2000-02-08T15:37:07Z</cp:lastPrinted>
  <dcterms:created xsi:type="dcterms:W3CDTF">2000-02-08T15:13:53Z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