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19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<sst xmlns="http://schemas.openxmlformats.org/spreadsheetml/2006/main" count="14" uniqueCount="13">
  <si>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Investment Criteria</t>
  </si>
  <si>
    <t>Years</t>
  </si>
  <si>
    <t>NPV using required return of</t>
  </si>
  <si>
    <t>CashFlows</t>
  </si>
  <si>
    <t>IRR</t>
  </si>
  <si>
    <t>Payback</t>
  </si>
  <si>
    <t>NPV</t>
  </si>
  <si>
    <t>Rate</t>
  </si>
  <si>
    <t>Inflation</t>
  </si>
  <si>
    <t>Nominal Cashflows</t>
  </si>
  <si>
    <t>Nominal Rate</t>
  </si>
  <si>
    <t>Real Cashflows</t>
  </si>
  <si>
    <t>Real Rate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</si>
</sst>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Sheet1!$F$21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Sheet1!$E$22:$E$122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xVal>
          <c:yVal>
            <c:numRef>
              <c:f>Sheet1!$F$22:$F$122</c:f>
              <c:numCache>
                <c:ptCount val="101"/>
                <c:pt idx="0">
                  <c:v>145</c:v>
                </c:pt>
                <c:pt idx="1">
                  <c:v>125.82696945890979</c:v>
                </c:pt>
                <c:pt idx="2">
                  <c:v>108.64292198477652</c:v>
                </c:pt>
                <c:pt idx="3">
                  <c:v>93.22350432140783</c:v>
                </c:pt>
                <c:pt idx="4">
                  <c:v>79.3718528399578</c:v>
                </c:pt>
                <c:pt idx="5">
                  <c:v>66.9149738299699</c:v>
                </c:pt>
                <c:pt idx="6">
                  <c:v>55.700631676148404</c:v>
                </c:pt>
                <c:pt idx="7">
                  <c:v>45.59466946837469</c:v>
                </c:pt>
                <c:pt idx="8">
                  <c:v>36.47869840191234</c:v>
                </c:pt>
                <c:pt idx="9">
                  <c:v>28.248102194764762</c:v>
                </c:pt>
                <c:pt idx="10">
                  <c:v>20.81031101281234</c:v>
                </c:pt>
                <c:pt idx="11">
                  <c:v>14.083306324086909</c:v>
                </c:pt>
                <c:pt idx="12">
                  <c:v>7.9943239262299475</c:v>
                </c:pt>
                <c:pt idx="13">
                  <c:v>2.4787272911505522</c:v>
                </c:pt>
                <c:pt idx="14">
                  <c:v>-2.520972498870964</c:v>
                </c:pt>
                <c:pt idx="15">
                  <c:v>-7.055970462348363</c:v>
                </c:pt>
                <c:pt idx="16">
                  <c:v>-11.17191236707835</c:v>
                </c:pt>
                <c:pt idx="17">
                  <c:v>-14.909545108709919</c:v>
                </c:pt>
                <c:pt idx="18">
                  <c:v>-18.305285493892633</c:v>
                </c:pt>
                <c:pt idx="19">
                  <c:v>-21.391718303043138</c:v>
                </c:pt>
                <c:pt idx="20">
                  <c:v>-24.198032976871794</c:v>
                </c:pt>
                <c:pt idx="21">
                  <c:v>-26.750406966493745</c:v>
                </c:pt>
                <c:pt idx="22">
                  <c:v>-29.072342674087192</c:v>
                </c:pt>
                <c:pt idx="23">
                  <c:v>-31.184963960213818</c:v>
                </c:pt>
                <c:pt idx="24">
                  <c:v>-33.10727738037057</c:v>
                </c:pt>
                <c:pt idx="25">
                  <c:v>-34.856402616320004</c:v>
                </c:pt>
                <c:pt idx="26">
                  <c:v>-36.44777596975831</c:v>
                </c:pt>
                <c:pt idx="27">
                  <c:v>-37.89533027217617</c:v>
                </c:pt>
                <c:pt idx="28">
                  <c:v>-39.21165412289209</c:v>
                </c:pt>
                <c:pt idx="29">
                  <c:v>-40.40813298666265</c:v>
                </c:pt>
                <c:pt idx="30">
                  <c:v>-41.49507435407855</c:v>
                </c:pt>
                <c:pt idx="31">
                  <c:v>-42.481818884579646</c:v>
                </c:pt>
                <c:pt idx="32">
                  <c:v>-43.37683920694557</c:v>
                </c:pt>
                <c:pt idx="33">
                  <c:v>-44.187827840080644</c:v>
                </c:pt>
                <c:pt idx="34">
                  <c:v>-44.92177551316735</c:v>
                </c:pt>
                <c:pt idx="35">
                  <c:v>-45.58504100484709</c:v>
                </c:pt>
                <c:pt idx="36">
                  <c:v>-46.18341348262134</c:v>
                </c:pt>
                <c:pt idx="37">
                  <c:v>-46.72216820325802</c:v>
                </c:pt>
                <c:pt idx="38">
                  <c:v>-47.20611633016673</c:v>
                </c:pt>
                <c:pt idx="39">
                  <c:v>-47.63964953235126</c:v>
                </c:pt>
                <c:pt idx="40">
                  <c:v>-48.026779949842634</c:v>
                </c:pt>
                <c:pt idx="41">
                  <c:v>-48.37117604090036</c:v>
                </c:pt>
                <c:pt idx="42">
                  <c:v>-48.67619476540111</c:v>
                </c:pt>
                <c:pt idx="43">
                  <c:v>-48.94491050555685</c:v>
                </c:pt>
                <c:pt idx="44">
                  <c:v>-49.18014107842678</c:v>
                </c:pt>
                <c:pt idx="45">
                  <c:v>-49.38447115374453</c:v>
                </c:pt>
                <c:pt idx="46">
                  <c:v>-49.56027335463935</c:v>
                </c:pt>
                <c:pt idx="47">
                  <c:v>-49.70972728723955</c:v>
                </c:pt>
                <c:pt idx="48">
                  <c:v>-49.83483671735883</c:v>
                </c:pt>
                <c:pt idx="49">
                  <c:v>-49.93744508799563</c:v>
                </c:pt>
                <c:pt idx="50">
                  <c:v>-50.01924954980892</c:v>
                </c:pt>
                <c:pt idx="51">
                  <c:v>-50.08181365770695</c:v>
                </c:pt>
                <c:pt idx="52">
                  <c:v>-50.12657886988219</c:v>
                </c:pt>
                <c:pt idx="53">
                  <c:v>-50.15487497077554</c:v>
                </c:pt>
                <c:pt idx="54">
                  <c:v>-50.167929526314296</c:v>
                </c:pt>
                <c:pt idx="55">
                  <c:v>-50.16687646813446</c:v>
                </c:pt>
                <c:pt idx="56">
                  <c:v>-50.1527638931875</c:v>
                </c:pt>
                <c:pt idx="57">
                  <c:v>-50.126561155984945</c:v>
                </c:pt>
                <c:pt idx="58">
                  <c:v>-50.089165322615685</c:v>
                </c:pt>
                <c:pt idx="59">
                  <c:v>-50.04140704845335</c:v>
                </c:pt>
                <c:pt idx="60">
                  <c:v>-49.98405593505594</c:v>
                </c:pt>
                <c:pt idx="61">
                  <c:v>-49.91782541604728</c:v>
                </c:pt>
                <c:pt idx="62">
                  <c:v>-49.84337721668176</c:v>
                </c:pt>
                <c:pt idx="63">
                  <c:v>-49.761325427258114</c:v>
                </c:pt>
                <c:pt idx="64">
                  <c:v>-49.67224022649899</c:v>
                </c:pt>
                <c:pt idx="65">
                  <c:v>-49.576651287399514</c:v>
                </c:pt>
                <c:pt idx="66">
                  <c:v>-49.47505089481686</c:v>
                </c:pt>
                <c:pt idx="67">
                  <c:v>-49.36789680118348</c:v>
                </c:pt>
                <c:pt idx="68">
                  <c:v>-49.25561484414041</c:v>
                </c:pt>
                <c:pt idx="69">
                  <c:v>-49.13860134756982</c:v>
                </c:pt>
                <c:pt idx="70">
                  <c:v>-49.017225325429436</c:v>
                </c:pt>
                <c:pt idx="71">
                  <c:v>-48.89183050592707</c:v>
                </c:pt>
                <c:pt idx="72">
                  <c:v>-48.76273719190143</c:v>
                </c:pt>
                <c:pt idx="73">
                  <c:v>-48.630243971771144</c:v>
                </c:pt>
                <c:pt idx="74">
                  <c:v>-48.49462929406286</c:v>
                </c:pt>
                <c:pt idx="75">
                  <c:v>-48.356152917312755</c:v>
                </c:pt>
                <c:pt idx="76">
                  <c:v>-48.21505724604049</c:v>
                </c:pt>
                <c:pt idx="77">
                  <c:v>-48.07156856250818</c:v>
                </c:pt>
                <c:pt idx="78">
                  <c:v>-47.92589816308674</c:v>
                </c:pt>
                <c:pt idx="79">
                  <c:v>-47.778243407248816</c:v>
                </c:pt>
                <c:pt idx="80">
                  <c:v>-47.628788686483375</c:v>
                </c:pt>
                <c:pt idx="81">
                  <c:v>-47.47770631977054</c:v>
                </c:pt>
                <c:pt idx="82">
                  <c:v>-47.325157381663956</c:v>
                </c:pt>
                <c:pt idx="83">
                  <c:v>-47.17129246849163</c:v>
                </c:pt>
                <c:pt idx="84">
                  <c:v>-47.016252407700726</c:v>
                </c:pt>
                <c:pt idx="85">
                  <c:v>-46.860168914932444</c:v>
                </c:pt>
                <c:pt idx="86">
                  <c:v>-46.70316520301434</c:v>
                </c:pt>
                <c:pt idx="87">
                  <c:v>-46.545356546695984</c:v>
                </c:pt>
                <c:pt idx="88">
                  <c:v>-46.38685080662572</c:v>
                </c:pt>
                <c:pt idx="89">
                  <c:v>-46.22774891576786</c:v>
                </c:pt>
                <c:pt idx="90">
                  <c:v>-46.068145331189115</c:v>
                </c:pt>
                <c:pt idx="91">
                  <c:v>-45.90812845389634</c:v>
                </c:pt>
                <c:pt idx="92">
                  <c:v>-45.747781019183584</c:v>
                </c:pt>
                <c:pt idx="93">
                  <c:v>-45.587180459742456</c:v>
                </c:pt>
                <c:pt idx="94">
                  <c:v>-45.426399243603164</c:v>
                </c:pt>
                <c:pt idx="95">
                  <c:v>-45.26550518880489</c:v>
                </c:pt>
                <c:pt idx="96">
                  <c:v>-45.10456175653887</c:v>
                </c:pt>
                <c:pt idx="97">
                  <c:v>-44.94362832436644</c:v>
                </c:pt>
                <c:pt idx="98">
                  <c:v>-44.78276044098556</c:v>
                </c:pt>
                <c:pt idx="99">
                  <c:v>-44.622010063901605</c:v>
                </c:pt>
                <c:pt idx="100">
                  <c:v>-44.46142578124998</c:v>
                </c:pt>
              </c:numCache>
            </c:numRef>
          </c:yVal>
          <c:smooth val="0"/>
        </c:ser>
        <c:axId val="13959099"/>
        <c:axId val="58523028"/>
      </c:scatterChart>
      <c:val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crossBetween val="midCat"/>
        <c:dispUnits/>
      </c:valAx>
      <c:valAx>
        <c:axId val="5852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B8" sqref="B8"/>
    </sheetView>
  </sheetViews>
  <sheetFormatPr defaultColWidth="9.140625" defaultRowHeight="12.75"/>
  <cols>
    <col min="4" max="4" width="11.7109375" style="0" customWidth="1"/>
  </cols>
  <sheetData>
    <row r="1" ht="12.75">
      <c r="A1" t="s">
        <v>0</v>
      </c>
    </row>
    <row r="2" spans="4:8" ht="12.75">
      <c r="D2" s="4" t="s">
        <v>2</v>
      </c>
      <c r="F2" t="s">
        <v>4</v>
      </c>
      <c r="H2" t="s">
        <v>5</v>
      </c>
    </row>
    <row r="3" ht="12.75">
      <c r="D3" s="4"/>
    </row>
    <row r="4" spans="1:4" ht="12.75">
      <c r="A4" t="s">
        <v>1</v>
      </c>
      <c r="B4" t="s">
        <v>3</v>
      </c>
      <c r="D4" s="4"/>
    </row>
    <row r="5" ht="12.75">
      <c r="D5" s="3">
        <v>0.1</v>
      </c>
    </row>
    <row r="7" spans="1:9" ht="12.75">
      <c r="A7">
        <v>0</v>
      </c>
      <c r="B7">
        <v>-100</v>
      </c>
      <c r="D7" s="2">
        <f>+B7*(1+$D$5)^-A7</f>
        <v>-100</v>
      </c>
      <c r="F7">
        <f>+B7</f>
        <v>-100</v>
      </c>
      <c r="H7">
        <f>+H6+B7</f>
        <v>-100</v>
      </c>
      <c r="I7">
        <f>IF(H7&gt;0,A7,"")</f>
      </c>
    </row>
    <row r="8" spans="1:9" ht="12.75">
      <c r="A8">
        <v>1</v>
      </c>
      <c r="B8">
        <v>10</v>
      </c>
      <c r="D8" s="2">
        <f>+B8*(1+$D$5)^-A8</f>
        <v>9.09090909090909</v>
      </c>
      <c r="F8">
        <f aca="true" t="shared" si="0" ref="F8:F17">+B8</f>
        <v>10</v>
      </c>
      <c r="H8">
        <f aca="true" t="shared" si="1" ref="H8:H17">+H7+B8</f>
        <v>-90</v>
      </c>
      <c r="I8">
        <f aca="true" t="shared" si="2" ref="I8:I17">IF(H8&gt;0,A8,"")</f>
      </c>
    </row>
    <row r="9" spans="1:9" ht="12.75">
      <c r="A9">
        <v>2</v>
      </c>
      <c r="B9">
        <v>11</v>
      </c>
      <c r="D9" s="2">
        <f>+B9*(1+$D$5)^-A9</f>
        <v>9.09090909090909</v>
      </c>
      <c r="F9">
        <f t="shared" si="0"/>
        <v>11</v>
      </c>
      <c r="H9">
        <f t="shared" si="1"/>
        <v>-79</v>
      </c>
      <c r="I9">
        <f t="shared" si="2"/>
      </c>
    </row>
    <row r="10" spans="1:9" ht="12.75">
      <c r="A10">
        <v>3</v>
      </c>
      <c r="B10">
        <v>12</v>
      </c>
      <c r="D10" s="2">
        <f>+B10*(1+$D$5)^-A10</f>
        <v>9.01577761081893</v>
      </c>
      <c r="F10">
        <f t="shared" si="0"/>
        <v>12</v>
      </c>
      <c r="H10">
        <f t="shared" si="1"/>
        <v>-67</v>
      </c>
      <c r="I10">
        <f t="shared" si="2"/>
      </c>
    </row>
    <row r="11" spans="1:9" ht="12.75">
      <c r="A11">
        <v>4</v>
      </c>
      <c r="B11">
        <v>13</v>
      </c>
      <c r="D11" s="2">
        <f aca="true" t="shared" si="3" ref="D11:D17">+B11*(1+$D$5)^-A11</f>
        <v>8.879174919745918</v>
      </c>
      <c r="F11">
        <f t="shared" si="0"/>
        <v>13</v>
      </c>
      <c r="H11">
        <f t="shared" si="1"/>
        <v>-54</v>
      </c>
      <c r="I11">
        <f t="shared" si="2"/>
      </c>
    </row>
    <row r="12" spans="1:9" ht="12.75">
      <c r="A12">
        <v>5</v>
      </c>
      <c r="B12">
        <v>14</v>
      </c>
      <c r="D12" s="2">
        <f t="shared" si="3"/>
        <v>8.69289852282817</v>
      </c>
      <c r="F12">
        <f t="shared" si="0"/>
        <v>14</v>
      </c>
      <c r="H12">
        <f t="shared" si="1"/>
        <v>-40</v>
      </c>
      <c r="I12">
        <f t="shared" si="2"/>
      </c>
    </row>
    <row r="13" spans="1:9" ht="12.75">
      <c r="A13">
        <v>6</v>
      </c>
      <c r="B13">
        <v>15</v>
      </c>
      <c r="D13" s="2">
        <f t="shared" si="3"/>
        <v>8.467108950806658</v>
      </c>
      <c r="F13">
        <f t="shared" si="0"/>
        <v>15</v>
      </c>
      <c r="H13">
        <f t="shared" si="1"/>
        <v>-25</v>
      </c>
      <c r="I13">
        <f t="shared" si="2"/>
      </c>
    </row>
    <row r="14" spans="1:9" ht="12.75">
      <c r="A14">
        <v>7</v>
      </c>
      <c r="B14">
        <v>16</v>
      </c>
      <c r="D14" s="2">
        <f t="shared" si="3"/>
        <v>8.210529891691303</v>
      </c>
      <c r="F14">
        <f t="shared" si="0"/>
        <v>16</v>
      </c>
      <c r="H14">
        <f t="shared" si="1"/>
        <v>-9</v>
      </c>
      <c r="I14">
        <f t="shared" si="2"/>
      </c>
    </row>
    <row r="15" spans="1:9" ht="12.75">
      <c r="A15">
        <v>8</v>
      </c>
      <c r="B15">
        <v>17</v>
      </c>
      <c r="D15" s="2">
        <f t="shared" si="3"/>
        <v>7.930625463565463</v>
      </c>
      <c r="F15">
        <f t="shared" si="0"/>
        <v>17</v>
      </c>
      <c r="H15">
        <f t="shared" si="1"/>
        <v>8</v>
      </c>
      <c r="I15">
        <f t="shared" si="2"/>
        <v>8</v>
      </c>
    </row>
    <row r="16" spans="1:9" ht="12.75">
      <c r="A16">
        <v>9</v>
      </c>
      <c r="B16">
        <v>18</v>
      </c>
      <c r="D16" s="2">
        <f t="shared" si="3"/>
        <v>7.633757130704724</v>
      </c>
      <c r="F16">
        <f t="shared" si="0"/>
        <v>18</v>
      </c>
      <c r="H16">
        <f t="shared" si="1"/>
        <v>26</v>
      </c>
      <c r="I16">
        <f t="shared" si="2"/>
        <v>9</v>
      </c>
    </row>
    <row r="17" spans="1:9" ht="12.75">
      <c r="A17">
        <v>10</v>
      </c>
      <c r="B17">
        <v>119</v>
      </c>
      <c r="D17" s="2">
        <f t="shared" si="3"/>
        <v>45.879651442114245</v>
      </c>
      <c r="F17">
        <f t="shared" si="0"/>
        <v>119</v>
      </c>
      <c r="H17">
        <f t="shared" si="1"/>
        <v>145</v>
      </c>
      <c r="I17">
        <f t="shared" si="2"/>
        <v>10</v>
      </c>
    </row>
    <row r="19" spans="2:6" ht="12.75">
      <c r="B19">
        <f>SUM(B7:B17)</f>
        <v>145</v>
      </c>
      <c r="D19" s="2">
        <f>SUM(D7:D17)</f>
        <v>22.891342114093604</v>
      </c>
      <c r="F19" s="6">
        <f>IRR(F7:F17,0.1)</f>
        <v>0.1348355090102994</v>
      </c>
    </row>
    <row r="21" spans="5:6" ht="12.75">
      <c r="E21" t="s">
        <v>7</v>
      </c>
      <c r="F21" t="s">
        <v>6</v>
      </c>
    </row>
    <row r="22" spans="5:6" ht="12.75">
      <c r="E22" s="3">
        <v>0</v>
      </c>
      <c r="F22" s="7">
        <f>NPV(E22,$F$7:$F$17)</f>
        <v>145</v>
      </c>
    </row>
    <row r="23" spans="5:6" ht="12.75">
      <c r="E23" s="3">
        <f>+E22+0.01</f>
        <v>0.01</v>
      </c>
      <c r="F23" s="7">
        <f aca="true" t="shared" si="4" ref="F23:F86">NPV(E23,$F$7:$F$17)</f>
        <v>125.82696945890979</v>
      </c>
    </row>
    <row r="24" spans="5:6" ht="12.75">
      <c r="E24" s="3">
        <f aca="true" t="shared" si="5" ref="E24:E35">+E23+0.01</f>
        <v>0.02</v>
      </c>
      <c r="F24" s="7">
        <f t="shared" si="4"/>
        <v>108.64292198477652</v>
      </c>
    </row>
    <row r="25" spans="5:6" ht="12.75">
      <c r="E25" s="3">
        <f t="shared" si="5"/>
        <v>0.03</v>
      </c>
      <c r="F25" s="7">
        <f t="shared" si="4"/>
        <v>93.22350432140783</v>
      </c>
    </row>
    <row r="26" spans="5:6" ht="12.75">
      <c r="E26" s="3">
        <f t="shared" si="5"/>
        <v>0.04</v>
      </c>
      <c r="F26" s="7">
        <f t="shared" si="4"/>
        <v>79.3718528399578</v>
      </c>
    </row>
    <row r="27" spans="5:6" ht="12.75">
      <c r="E27" s="3">
        <f t="shared" si="5"/>
        <v>0.05</v>
      </c>
      <c r="F27" s="7">
        <f t="shared" si="4"/>
        <v>66.9149738299699</v>
      </c>
    </row>
    <row r="28" spans="5:6" ht="12.75">
      <c r="E28" s="3">
        <f t="shared" si="5"/>
        <v>0.060000000000000005</v>
      </c>
      <c r="F28" s="7">
        <f t="shared" si="4"/>
        <v>55.700631676148404</v>
      </c>
    </row>
    <row r="29" spans="5:6" ht="12.75">
      <c r="E29" s="3">
        <f t="shared" si="5"/>
        <v>0.07</v>
      </c>
      <c r="F29" s="7">
        <f t="shared" si="4"/>
        <v>45.59466946837469</v>
      </c>
    </row>
    <row r="30" spans="5:6" ht="12.75">
      <c r="E30" s="3">
        <f t="shared" si="5"/>
        <v>0.08</v>
      </c>
      <c r="F30" s="7">
        <f t="shared" si="4"/>
        <v>36.47869840191234</v>
      </c>
    </row>
    <row r="31" spans="5:6" ht="12.75">
      <c r="E31" s="3">
        <f t="shared" si="5"/>
        <v>0.09</v>
      </c>
      <c r="F31" s="7">
        <f t="shared" si="4"/>
        <v>28.248102194764762</v>
      </c>
    </row>
    <row r="32" spans="5:6" ht="12.75">
      <c r="E32" s="3">
        <f t="shared" si="5"/>
        <v>0.09999999999999999</v>
      </c>
      <c r="F32" s="7">
        <f t="shared" si="4"/>
        <v>20.81031101281234</v>
      </c>
    </row>
    <row r="33" spans="5:6" ht="12.75">
      <c r="E33" s="3">
        <f t="shared" si="5"/>
        <v>0.10999999999999999</v>
      </c>
      <c r="F33" s="7">
        <f t="shared" si="4"/>
        <v>14.083306324086909</v>
      </c>
    </row>
    <row r="34" spans="5:6" ht="12.75">
      <c r="E34" s="3">
        <f t="shared" si="5"/>
        <v>0.11999999999999998</v>
      </c>
      <c r="F34" s="7">
        <f t="shared" si="4"/>
        <v>7.9943239262299475</v>
      </c>
    </row>
    <row r="35" spans="5:6" ht="12.75">
      <c r="E35" s="3">
        <f t="shared" si="5"/>
        <v>0.12999999999999998</v>
      </c>
      <c r="F35" s="7">
        <f t="shared" si="4"/>
        <v>2.4787272911505522</v>
      </c>
    </row>
    <row r="36" spans="5:6" ht="12.75">
      <c r="E36" s="3">
        <f>+E35+0.01</f>
        <v>0.13999999999999999</v>
      </c>
      <c r="F36" s="7">
        <f t="shared" si="4"/>
        <v>-2.520972498870964</v>
      </c>
    </row>
    <row r="37" spans="5:6" ht="12.75">
      <c r="E37" s="3">
        <f>+E36+0.01</f>
        <v>0.15</v>
      </c>
      <c r="F37" s="7">
        <f t="shared" si="4"/>
        <v>-7.055970462348363</v>
      </c>
    </row>
    <row r="38" spans="5:6" ht="12.75">
      <c r="E38" s="3">
        <f>+E37+0.01</f>
        <v>0.16</v>
      </c>
      <c r="F38" s="7">
        <f t="shared" si="4"/>
        <v>-11.17191236707835</v>
      </c>
    </row>
    <row r="39" spans="5:6" ht="12.75">
      <c r="E39" s="3">
        <f aca="true" t="shared" si="6" ref="E39:E59">+E38+0.01</f>
        <v>0.17</v>
      </c>
      <c r="F39" s="7">
        <f t="shared" si="4"/>
        <v>-14.909545108709919</v>
      </c>
    </row>
    <row r="40" spans="5:6" ht="12.75">
      <c r="E40" s="3">
        <f t="shared" si="6"/>
        <v>0.18000000000000002</v>
      </c>
      <c r="F40" s="7">
        <f t="shared" si="4"/>
        <v>-18.305285493892633</v>
      </c>
    </row>
    <row r="41" spans="5:6" ht="12.75">
      <c r="E41" s="3">
        <f t="shared" si="6"/>
        <v>0.19000000000000003</v>
      </c>
      <c r="F41" s="7">
        <f t="shared" si="4"/>
        <v>-21.391718303043138</v>
      </c>
    </row>
    <row r="42" spans="5:6" ht="12.75">
      <c r="E42" s="3">
        <f t="shared" si="6"/>
        <v>0.20000000000000004</v>
      </c>
      <c r="F42" s="7">
        <f t="shared" si="4"/>
        <v>-24.198032976871794</v>
      </c>
    </row>
    <row r="43" spans="5:6" ht="12.75">
      <c r="E43" s="3">
        <f t="shared" si="6"/>
        <v>0.21000000000000005</v>
      </c>
      <c r="F43" s="7">
        <f t="shared" si="4"/>
        <v>-26.750406966493745</v>
      </c>
    </row>
    <row r="44" spans="5:6" ht="12.75">
      <c r="E44" s="3">
        <f t="shared" si="6"/>
        <v>0.22000000000000006</v>
      </c>
      <c r="F44" s="7">
        <f t="shared" si="4"/>
        <v>-29.072342674087192</v>
      </c>
    </row>
    <row r="45" spans="5:6" ht="12.75">
      <c r="E45" s="3">
        <f t="shared" si="6"/>
        <v>0.23000000000000007</v>
      </c>
      <c r="F45" s="7">
        <f t="shared" si="4"/>
        <v>-31.184963960213818</v>
      </c>
    </row>
    <row r="46" spans="5:6" ht="12.75">
      <c r="E46" s="3">
        <f t="shared" si="6"/>
        <v>0.24000000000000007</v>
      </c>
      <c r="F46" s="7">
        <f t="shared" si="4"/>
        <v>-33.10727738037057</v>
      </c>
    </row>
    <row r="47" spans="5:6" ht="12.75">
      <c r="E47" s="3">
        <f t="shared" si="6"/>
        <v>0.25000000000000006</v>
      </c>
      <c r="F47" s="7">
        <f t="shared" si="4"/>
        <v>-34.856402616320004</v>
      </c>
    </row>
    <row r="48" spans="5:6" ht="12.75">
      <c r="E48" s="3">
        <f t="shared" si="6"/>
        <v>0.26000000000000006</v>
      </c>
      <c r="F48" s="7">
        <f t="shared" si="4"/>
        <v>-36.44777596975831</v>
      </c>
    </row>
    <row r="49" spans="5:6" ht="12.75">
      <c r="E49" s="3">
        <f t="shared" si="6"/>
        <v>0.2700000000000001</v>
      </c>
      <c r="F49" s="7">
        <f t="shared" si="4"/>
        <v>-37.89533027217617</v>
      </c>
    </row>
    <row r="50" spans="5:6" ht="12.75">
      <c r="E50" s="3">
        <f t="shared" si="6"/>
        <v>0.2800000000000001</v>
      </c>
      <c r="F50" s="7">
        <f t="shared" si="4"/>
        <v>-39.21165412289209</v>
      </c>
    </row>
    <row r="51" spans="5:6" ht="12.75">
      <c r="E51" s="3">
        <f t="shared" si="6"/>
        <v>0.2900000000000001</v>
      </c>
      <c r="F51" s="7">
        <f t="shared" si="4"/>
        <v>-40.40813298666265</v>
      </c>
    </row>
    <row r="52" spans="5:6" ht="12.75">
      <c r="E52" s="3">
        <f t="shared" si="6"/>
        <v>0.3000000000000001</v>
      </c>
      <c r="F52" s="7">
        <f t="shared" si="4"/>
        <v>-41.49507435407855</v>
      </c>
    </row>
    <row r="53" spans="5:6" ht="12.75">
      <c r="E53" s="3">
        <f t="shared" si="6"/>
        <v>0.3100000000000001</v>
      </c>
      <c r="F53" s="7">
        <f t="shared" si="4"/>
        <v>-42.481818884579646</v>
      </c>
    </row>
    <row r="54" spans="5:6" ht="12.75">
      <c r="E54" s="3">
        <f t="shared" si="6"/>
        <v>0.3200000000000001</v>
      </c>
      <c r="F54" s="7">
        <f t="shared" si="4"/>
        <v>-43.37683920694557</v>
      </c>
    </row>
    <row r="55" spans="5:6" ht="12.75">
      <c r="E55" s="3">
        <f t="shared" si="6"/>
        <v>0.3300000000000001</v>
      </c>
      <c r="F55" s="7">
        <f t="shared" si="4"/>
        <v>-44.187827840080644</v>
      </c>
    </row>
    <row r="56" spans="5:6" ht="12.75">
      <c r="E56" s="3">
        <f t="shared" si="6"/>
        <v>0.34000000000000014</v>
      </c>
      <c r="F56" s="7">
        <f t="shared" si="4"/>
        <v>-44.92177551316735</v>
      </c>
    </row>
    <row r="57" spans="5:6" ht="12.75">
      <c r="E57" s="3">
        <f t="shared" si="6"/>
        <v>0.35000000000000014</v>
      </c>
      <c r="F57" s="7">
        <f t="shared" si="4"/>
        <v>-45.58504100484709</v>
      </c>
    </row>
    <row r="58" spans="5:6" ht="12.75">
      <c r="E58" s="3">
        <f t="shared" si="6"/>
        <v>0.36000000000000015</v>
      </c>
      <c r="F58" s="7">
        <f t="shared" si="4"/>
        <v>-46.18341348262134</v>
      </c>
    </row>
    <row r="59" spans="5:6" ht="12.75">
      <c r="E59" s="3">
        <f t="shared" si="6"/>
        <v>0.37000000000000016</v>
      </c>
      <c r="F59" s="7">
        <f t="shared" si="4"/>
        <v>-46.72216820325802</v>
      </c>
    </row>
    <row r="60" spans="5:6" ht="12.75">
      <c r="E60" s="3">
        <f aca="true" t="shared" si="7" ref="E60:E94">+E59+0.01</f>
        <v>0.38000000000000017</v>
      </c>
      <c r="F60" s="7">
        <f t="shared" si="4"/>
        <v>-47.20611633016673</v>
      </c>
    </row>
    <row r="61" spans="5:6" ht="12.75">
      <c r="E61" s="3">
        <f t="shared" si="7"/>
        <v>0.3900000000000002</v>
      </c>
      <c r="F61" s="7">
        <f t="shared" si="4"/>
        <v>-47.63964953235126</v>
      </c>
    </row>
    <row r="62" spans="5:6" ht="12.75">
      <c r="E62" s="3">
        <f t="shared" si="7"/>
        <v>0.4000000000000002</v>
      </c>
      <c r="F62" s="7">
        <f t="shared" si="4"/>
        <v>-48.026779949842634</v>
      </c>
    </row>
    <row r="63" spans="5:6" ht="12.75">
      <c r="E63" s="3">
        <f t="shared" si="7"/>
        <v>0.4100000000000002</v>
      </c>
      <c r="F63" s="7">
        <f t="shared" si="4"/>
        <v>-48.37117604090036</v>
      </c>
    </row>
    <row r="64" spans="5:6" ht="12.75">
      <c r="E64" s="3">
        <f t="shared" si="7"/>
        <v>0.4200000000000002</v>
      </c>
      <c r="F64" s="7">
        <f t="shared" si="4"/>
        <v>-48.67619476540111</v>
      </c>
    </row>
    <row r="65" spans="5:6" ht="12.75">
      <c r="E65" s="3">
        <f t="shared" si="7"/>
        <v>0.4300000000000002</v>
      </c>
      <c r="F65" s="7">
        <f t="shared" si="4"/>
        <v>-48.94491050555685</v>
      </c>
    </row>
    <row r="66" spans="5:6" ht="12.75">
      <c r="E66" s="3">
        <f t="shared" si="7"/>
        <v>0.4400000000000002</v>
      </c>
      <c r="F66" s="7">
        <f t="shared" si="4"/>
        <v>-49.18014107842678</v>
      </c>
    </row>
    <row r="67" spans="5:6" ht="12.75">
      <c r="E67" s="3">
        <f t="shared" si="7"/>
        <v>0.45000000000000023</v>
      </c>
      <c r="F67" s="7">
        <f t="shared" si="4"/>
        <v>-49.38447115374453</v>
      </c>
    </row>
    <row r="68" spans="5:6" ht="12.75">
      <c r="E68" s="3">
        <f t="shared" si="7"/>
        <v>0.46000000000000024</v>
      </c>
      <c r="F68" s="7">
        <f t="shared" si="4"/>
        <v>-49.56027335463935</v>
      </c>
    </row>
    <row r="69" spans="5:6" ht="12.75">
      <c r="E69" s="3">
        <f t="shared" si="7"/>
        <v>0.47000000000000025</v>
      </c>
      <c r="F69" s="7">
        <f t="shared" si="4"/>
        <v>-49.70972728723955</v>
      </c>
    </row>
    <row r="70" spans="5:6" ht="12.75">
      <c r="E70" s="3">
        <f t="shared" si="7"/>
        <v>0.48000000000000026</v>
      </c>
      <c r="F70" s="7">
        <f t="shared" si="4"/>
        <v>-49.83483671735883</v>
      </c>
    </row>
    <row r="71" spans="5:6" ht="12.75">
      <c r="E71" s="3">
        <f t="shared" si="7"/>
        <v>0.49000000000000027</v>
      </c>
      <c r="F71" s="7">
        <f t="shared" si="4"/>
        <v>-49.93744508799563</v>
      </c>
    </row>
    <row r="72" spans="5:6" ht="12.75">
      <c r="E72" s="3">
        <f t="shared" si="7"/>
        <v>0.5000000000000002</v>
      </c>
      <c r="F72" s="7">
        <f t="shared" si="4"/>
        <v>-50.01924954980892</v>
      </c>
    </row>
    <row r="73" spans="5:6" ht="12.75">
      <c r="E73" s="3">
        <f t="shared" si="7"/>
        <v>0.5100000000000002</v>
      </c>
      <c r="F73" s="7">
        <f t="shared" si="4"/>
        <v>-50.08181365770695</v>
      </c>
    </row>
    <row r="74" spans="5:6" ht="12.75">
      <c r="E74" s="3">
        <f t="shared" si="7"/>
        <v>0.5200000000000002</v>
      </c>
      <c r="F74" s="7">
        <f t="shared" si="4"/>
        <v>-50.12657886988219</v>
      </c>
    </row>
    <row r="75" spans="5:6" ht="12.75">
      <c r="E75" s="3">
        <f t="shared" si="7"/>
        <v>0.5300000000000002</v>
      </c>
      <c r="F75" s="7">
        <f t="shared" si="4"/>
        <v>-50.15487497077554</v>
      </c>
    </row>
    <row r="76" spans="5:6" ht="12.75">
      <c r="E76" s="3">
        <f t="shared" si="7"/>
        <v>0.5400000000000003</v>
      </c>
      <c r="F76" s="7">
        <f t="shared" si="4"/>
        <v>-50.167929526314296</v>
      </c>
    </row>
    <row r="77" spans="5:6" ht="12.75">
      <c r="E77" s="3">
        <f t="shared" si="7"/>
        <v>0.5500000000000003</v>
      </c>
      <c r="F77" s="7">
        <f t="shared" si="4"/>
        <v>-50.16687646813446</v>
      </c>
    </row>
    <row r="78" spans="5:6" ht="12.75">
      <c r="E78" s="3">
        <f t="shared" si="7"/>
        <v>0.5600000000000003</v>
      </c>
      <c r="F78" s="7">
        <f t="shared" si="4"/>
        <v>-50.1527638931875</v>
      </c>
    </row>
    <row r="79" spans="5:6" ht="12.75">
      <c r="E79" s="3">
        <f t="shared" si="7"/>
        <v>0.5700000000000003</v>
      </c>
      <c r="F79" s="7">
        <f t="shared" si="4"/>
        <v>-50.126561155984945</v>
      </c>
    </row>
    <row r="80" spans="5:6" ht="12.75">
      <c r="E80" s="3">
        <f t="shared" si="7"/>
        <v>0.5800000000000003</v>
      </c>
      <c r="F80" s="7">
        <f t="shared" si="4"/>
        <v>-50.089165322615685</v>
      </c>
    </row>
    <row r="81" spans="5:6" ht="12.75">
      <c r="E81" s="3">
        <f t="shared" si="7"/>
        <v>0.5900000000000003</v>
      </c>
      <c r="F81" s="7">
        <f t="shared" si="4"/>
        <v>-50.04140704845335</v>
      </c>
    </row>
    <row r="82" spans="5:6" ht="12.75">
      <c r="E82" s="3">
        <f t="shared" si="7"/>
        <v>0.6000000000000003</v>
      </c>
      <c r="F82" s="7">
        <f t="shared" si="4"/>
        <v>-49.98405593505594</v>
      </c>
    </row>
    <row r="83" spans="5:6" ht="12.75">
      <c r="E83" s="3">
        <f t="shared" si="7"/>
        <v>0.6100000000000003</v>
      </c>
      <c r="F83" s="7">
        <f t="shared" si="4"/>
        <v>-49.91782541604728</v>
      </c>
    </row>
    <row r="84" spans="5:6" ht="12.75">
      <c r="E84" s="3">
        <f t="shared" si="7"/>
        <v>0.6200000000000003</v>
      </c>
      <c r="F84" s="7">
        <f t="shared" si="4"/>
        <v>-49.84337721668176</v>
      </c>
    </row>
    <row r="85" spans="5:6" ht="12.75">
      <c r="E85" s="3">
        <f t="shared" si="7"/>
        <v>0.6300000000000003</v>
      </c>
      <c r="F85" s="7">
        <f t="shared" si="4"/>
        <v>-49.761325427258114</v>
      </c>
    </row>
    <row r="86" spans="5:6" ht="12.75">
      <c r="E86" s="3">
        <f t="shared" si="7"/>
        <v>0.6400000000000003</v>
      </c>
      <c r="F86" s="7">
        <f t="shared" si="4"/>
        <v>-49.67224022649899</v>
      </c>
    </row>
    <row r="87" spans="5:6" ht="12.75">
      <c r="E87" s="3">
        <f t="shared" si="7"/>
        <v>0.6500000000000004</v>
      </c>
      <c r="F87" s="7">
        <f aca="true" t="shared" si="8" ref="F87:F123">NPV(E87,$F$7:$F$17)</f>
        <v>-49.576651287399514</v>
      </c>
    </row>
    <row r="88" spans="5:6" ht="12.75">
      <c r="E88" s="3">
        <f t="shared" si="7"/>
        <v>0.6600000000000004</v>
      </c>
      <c r="F88" s="7">
        <f t="shared" si="8"/>
        <v>-49.47505089481686</v>
      </c>
    </row>
    <row r="89" spans="5:6" ht="12.75">
      <c r="E89" s="3">
        <f t="shared" si="7"/>
        <v>0.6700000000000004</v>
      </c>
      <c r="F89" s="7">
        <f t="shared" si="8"/>
        <v>-49.36789680118348</v>
      </c>
    </row>
    <row r="90" spans="5:6" ht="12.75">
      <c r="E90" s="3">
        <f t="shared" si="7"/>
        <v>0.6800000000000004</v>
      </c>
      <c r="F90" s="7">
        <f t="shared" si="8"/>
        <v>-49.25561484414041</v>
      </c>
    </row>
    <row r="91" spans="5:6" ht="12.75">
      <c r="E91" s="3">
        <f t="shared" si="7"/>
        <v>0.6900000000000004</v>
      </c>
      <c r="F91" s="7">
        <f t="shared" si="8"/>
        <v>-49.13860134756982</v>
      </c>
    </row>
    <row r="92" spans="5:6" ht="12.75">
      <c r="E92" s="3">
        <f t="shared" si="7"/>
        <v>0.7000000000000004</v>
      </c>
      <c r="F92" s="7">
        <f t="shared" si="8"/>
        <v>-49.017225325429436</v>
      </c>
    </row>
    <row r="93" spans="5:6" ht="12.75">
      <c r="E93" s="3">
        <f t="shared" si="7"/>
        <v>0.7100000000000004</v>
      </c>
      <c r="F93" s="7">
        <f t="shared" si="8"/>
        <v>-48.89183050592707</v>
      </c>
    </row>
    <row r="94" spans="5:6" ht="12.75">
      <c r="E94" s="3">
        <f t="shared" si="7"/>
        <v>0.7200000000000004</v>
      </c>
      <c r="F94" s="7">
        <f t="shared" si="8"/>
        <v>-48.76273719190143</v>
      </c>
    </row>
    <row r="95" spans="5:6" ht="12.75">
      <c r="E95" s="3">
        <f aca="true" t="shared" si="9" ref="E95:E123">+E94+0.01</f>
        <v>0.7300000000000004</v>
      </c>
      <c r="F95" s="7">
        <f t="shared" si="8"/>
        <v>-48.630243971771144</v>
      </c>
    </row>
    <row r="96" spans="5:6" ht="12.75">
      <c r="E96" s="3">
        <f t="shared" si="9"/>
        <v>0.7400000000000004</v>
      </c>
      <c r="F96" s="7">
        <f t="shared" si="8"/>
        <v>-48.49462929406286</v>
      </c>
    </row>
    <row r="97" spans="5:6" ht="12.75">
      <c r="E97" s="3">
        <f t="shared" si="9"/>
        <v>0.7500000000000004</v>
      </c>
      <c r="F97" s="7">
        <f t="shared" si="8"/>
        <v>-48.356152917312755</v>
      </c>
    </row>
    <row r="98" spans="5:6" ht="12.75">
      <c r="E98" s="3">
        <f t="shared" si="9"/>
        <v>0.7600000000000005</v>
      </c>
      <c r="F98" s="7">
        <f t="shared" si="8"/>
        <v>-48.21505724604049</v>
      </c>
    </row>
    <row r="99" spans="5:6" ht="12.75">
      <c r="E99" s="3">
        <f t="shared" si="9"/>
        <v>0.7700000000000005</v>
      </c>
      <c r="F99" s="7">
        <f t="shared" si="8"/>
        <v>-48.07156856250818</v>
      </c>
    </row>
    <row r="100" spans="5:6" ht="12.75">
      <c r="E100" s="3">
        <f t="shared" si="9"/>
        <v>0.7800000000000005</v>
      </c>
      <c r="F100" s="7">
        <f t="shared" si="8"/>
        <v>-47.92589816308674</v>
      </c>
    </row>
    <row r="101" spans="5:6" ht="12.75">
      <c r="E101" s="3">
        <f t="shared" si="9"/>
        <v>0.7900000000000005</v>
      </c>
      <c r="F101" s="7">
        <f t="shared" si="8"/>
        <v>-47.778243407248816</v>
      </c>
    </row>
    <row r="102" spans="5:6" ht="12.75">
      <c r="E102" s="3">
        <f t="shared" si="9"/>
        <v>0.8000000000000005</v>
      </c>
      <c r="F102" s="7">
        <f t="shared" si="8"/>
        <v>-47.628788686483375</v>
      </c>
    </row>
    <row r="103" spans="5:6" ht="12.75">
      <c r="E103" s="3">
        <f t="shared" si="9"/>
        <v>0.8100000000000005</v>
      </c>
      <c r="F103" s="7">
        <f t="shared" si="8"/>
        <v>-47.47770631977054</v>
      </c>
    </row>
    <row r="104" spans="5:6" ht="12.75">
      <c r="E104" s="3">
        <f t="shared" si="9"/>
        <v>0.8200000000000005</v>
      </c>
      <c r="F104" s="7">
        <f t="shared" si="8"/>
        <v>-47.325157381663956</v>
      </c>
    </row>
    <row r="105" spans="5:6" ht="12.75">
      <c r="E105" s="3">
        <f t="shared" si="9"/>
        <v>0.8300000000000005</v>
      </c>
      <c r="F105" s="7">
        <f t="shared" si="8"/>
        <v>-47.17129246849163</v>
      </c>
    </row>
    <row r="106" spans="5:6" ht="12.75">
      <c r="E106" s="3">
        <f t="shared" si="9"/>
        <v>0.8400000000000005</v>
      </c>
      <c r="F106" s="7">
        <f t="shared" si="8"/>
        <v>-47.016252407700726</v>
      </c>
    </row>
    <row r="107" spans="5:6" ht="12.75">
      <c r="E107" s="3">
        <f t="shared" si="9"/>
        <v>0.8500000000000005</v>
      </c>
      <c r="F107" s="7">
        <f t="shared" si="8"/>
        <v>-46.860168914932444</v>
      </c>
    </row>
    <row r="108" spans="5:6" ht="12.75">
      <c r="E108" s="3">
        <f t="shared" si="9"/>
        <v>0.8600000000000005</v>
      </c>
      <c r="F108" s="7">
        <f t="shared" si="8"/>
        <v>-46.70316520301434</v>
      </c>
    </row>
    <row r="109" spans="5:6" ht="12.75">
      <c r="E109" s="3">
        <f t="shared" si="9"/>
        <v>0.8700000000000006</v>
      </c>
      <c r="F109" s="7">
        <f t="shared" si="8"/>
        <v>-46.545356546695984</v>
      </c>
    </row>
    <row r="110" spans="5:6" ht="12.75">
      <c r="E110" s="3">
        <f t="shared" si="9"/>
        <v>0.8800000000000006</v>
      </c>
      <c r="F110" s="7">
        <f t="shared" si="8"/>
        <v>-46.38685080662572</v>
      </c>
    </row>
    <row r="111" spans="5:6" ht="12.75">
      <c r="E111" s="3">
        <f t="shared" si="9"/>
        <v>0.8900000000000006</v>
      </c>
      <c r="F111" s="7">
        <f t="shared" si="8"/>
        <v>-46.22774891576786</v>
      </c>
    </row>
    <row r="112" spans="5:6" ht="12.75">
      <c r="E112" s="3">
        <f t="shared" si="9"/>
        <v>0.9000000000000006</v>
      </c>
      <c r="F112" s="7">
        <f t="shared" si="8"/>
        <v>-46.068145331189115</v>
      </c>
    </row>
    <row r="113" spans="5:6" ht="12.75">
      <c r="E113" s="3">
        <f t="shared" si="9"/>
        <v>0.9100000000000006</v>
      </c>
      <c r="F113" s="7">
        <f t="shared" si="8"/>
        <v>-45.90812845389634</v>
      </c>
    </row>
    <row r="114" spans="5:6" ht="12.75">
      <c r="E114" s="3">
        <f t="shared" si="9"/>
        <v>0.9200000000000006</v>
      </c>
      <c r="F114" s="7">
        <f t="shared" si="8"/>
        <v>-45.747781019183584</v>
      </c>
    </row>
    <row r="115" spans="5:6" ht="12.75">
      <c r="E115" s="3">
        <f t="shared" si="9"/>
        <v>0.9300000000000006</v>
      </c>
      <c r="F115" s="7">
        <f t="shared" si="8"/>
        <v>-45.587180459742456</v>
      </c>
    </row>
    <row r="116" spans="5:6" ht="12.75">
      <c r="E116" s="3">
        <f t="shared" si="9"/>
        <v>0.9400000000000006</v>
      </c>
      <c r="F116" s="7">
        <f t="shared" si="8"/>
        <v>-45.426399243603164</v>
      </c>
    </row>
    <row r="117" spans="5:6" ht="12.75">
      <c r="E117" s="3">
        <f t="shared" si="9"/>
        <v>0.9500000000000006</v>
      </c>
      <c r="F117" s="7">
        <f t="shared" si="8"/>
        <v>-45.26550518880489</v>
      </c>
    </row>
    <row r="118" spans="5:6" ht="12.75">
      <c r="E118" s="3">
        <f t="shared" si="9"/>
        <v>0.9600000000000006</v>
      </c>
      <c r="F118" s="7">
        <f t="shared" si="8"/>
        <v>-45.10456175653887</v>
      </c>
    </row>
    <row r="119" spans="5:6" ht="12.75">
      <c r="E119" s="3">
        <f t="shared" si="9"/>
        <v>0.9700000000000006</v>
      </c>
      <c r="F119" s="7">
        <f t="shared" si="8"/>
        <v>-44.94362832436644</v>
      </c>
    </row>
    <row r="120" spans="5:6" ht="12.75">
      <c r="E120" s="3">
        <f t="shared" si="9"/>
        <v>0.9800000000000006</v>
      </c>
      <c r="F120" s="7">
        <f t="shared" si="8"/>
        <v>-44.78276044098556</v>
      </c>
    </row>
    <row r="121" spans="5:6" ht="12.75">
      <c r="E121" s="3">
        <f t="shared" si="9"/>
        <v>0.9900000000000007</v>
      </c>
      <c r="F121" s="7">
        <f t="shared" si="8"/>
        <v>-44.622010063901605</v>
      </c>
    </row>
    <row r="122" spans="5:6" ht="12.75">
      <c r="E122" s="3">
        <f t="shared" si="9"/>
        <v>1.0000000000000007</v>
      </c>
      <c r="F122" s="7">
        <f t="shared" si="8"/>
        <v>-44.46142578124998</v>
      </c>
    </row>
    <row r="123" spans="5:6" ht="12.75">
      <c r="E123" s="3"/>
      <c r="F123" s="7"/>
    </row>
  </sheetData>
  <mergeCells count="1"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2" sqref="F2"/>
    </sheetView>
  </sheetViews>
  <sheetFormatPr defaultColWidth="9.140625" defaultRowHeight="12.75"/>
  <cols>
    <col min="2" max="2" width="16.7109375" style="0" bestFit="1" customWidth="1"/>
    <col min="3" max="3" width="12.140625" style="0" bestFit="1" customWidth="1"/>
    <col min="5" max="5" width="13.7109375" style="0" bestFit="1" customWidth="1"/>
  </cols>
  <sheetData>
    <row r="1" spans="2:6" ht="12.75">
      <c r="B1" t="s">
        <v>8</v>
      </c>
      <c r="C1" t="s">
        <v>10</v>
      </c>
      <c r="E1" t="s">
        <v>11</v>
      </c>
      <c r="F1" t="s">
        <v>12</v>
      </c>
    </row>
    <row r="2" spans="2:6" ht="12.75">
      <c r="B2" s="6">
        <v>0.05</v>
      </c>
      <c r="C2" s="3">
        <v>0.1</v>
      </c>
      <c r="D2" s="6"/>
      <c r="E2" s="6"/>
      <c r="F2" s="3">
        <f>+(1+C2)/(1+B2)-1</f>
        <v>0.04761904761904767</v>
      </c>
    </row>
    <row r="3" ht="12.75">
      <c r="B3" s="5"/>
    </row>
    <row r="4" spans="2:5" ht="12.75">
      <c r="B4" t="s">
        <v>9</v>
      </c>
      <c r="E4" t="s">
        <v>11</v>
      </c>
    </row>
    <row r="5" spans="1:6" ht="12.75">
      <c r="A5">
        <v>0</v>
      </c>
      <c r="B5" s="1">
        <v>100</v>
      </c>
      <c r="C5" s="1">
        <f>+B5/(1+C$2)^$A5</f>
        <v>100</v>
      </c>
      <c r="E5" s="1">
        <v>100</v>
      </c>
      <c r="F5" s="1">
        <f>+E5/(1+F$2)^$A5</f>
        <v>100</v>
      </c>
    </row>
    <row r="6" spans="1:6" ht="12.75">
      <c r="A6">
        <v>1</v>
      </c>
      <c r="B6" s="1">
        <f>+B5*(1+$B$2)</f>
        <v>105</v>
      </c>
      <c r="C6" s="1">
        <f>+B6/(1+C$2)^$A6</f>
        <v>95.45454545454545</v>
      </c>
      <c r="E6" s="1">
        <v>100</v>
      </c>
      <c r="F6" s="1">
        <f>+E6/(1+F$2)^$A6</f>
        <v>95.45454545454545</v>
      </c>
    </row>
    <row r="7" spans="1:6" ht="12.75">
      <c r="A7">
        <v>2</v>
      </c>
      <c r="B7" s="1">
        <f>+B6*(1+$B$2)</f>
        <v>110.25</v>
      </c>
      <c r="C7" s="1">
        <f>+B7/(1+C$2)^$A7</f>
        <v>91.11570247933884</v>
      </c>
      <c r="E7" s="1">
        <v>100</v>
      </c>
      <c r="F7" s="1">
        <f>+E7/(1+F$2)^$A7</f>
        <v>91.11570247933884</v>
      </c>
    </row>
    <row r="8" spans="1:6" ht="12.75">
      <c r="A8">
        <v>3</v>
      </c>
      <c r="B8" s="1">
        <f>+B7*(1+$B$2)</f>
        <v>115.7625</v>
      </c>
      <c r="C8" s="1">
        <f>+B8/(1+C$2)^$A8</f>
        <v>86.97407963936887</v>
      </c>
      <c r="E8" s="1">
        <v>100</v>
      </c>
      <c r="F8" s="1">
        <f>+E8/(1+F$2)^$A8</f>
        <v>86.97407963936888</v>
      </c>
    </row>
    <row r="9" spans="1:6" ht="12.75">
      <c r="A9">
        <v>4</v>
      </c>
      <c r="B9" s="1">
        <f>+B8*(1+$B$2)</f>
        <v>121.55062500000001</v>
      </c>
      <c r="C9" s="1">
        <f>+B9/(1+C$2)^$A9</f>
        <v>83.02071238303392</v>
      </c>
      <c r="E9" s="1">
        <v>100</v>
      </c>
      <c r="F9" s="1">
        <f>+E9/(1+F$2)^$A9</f>
        <v>83.02071238303394</v>
      </c>
    </row>
    <row r="11" spans="3:6" ht="12.75">
      <c r="C11" s="1">
        <f>SUM(C5:C9)</f>
        <v>456.5650399562871</v>
      </c>
      <c r="F11" s="1">
        <f>SUM(F5:F9)</f>
        <v>456.5650399562871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2000-10-25T11:25:02Z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